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723" activeTab="0"/>
  </bookViews>
  <sheets>
    <sheet name="Total puntaje" sheetId="1" r:id="rId1"/>
    <sheet name="Consolidado" sheetId="2" r:id="rId2"/>
    <sheet name="Económico " sheetId="3" r:id="rId3"/>
  </sheets>
  <definedNames/>
  <calcPr fullCalcOnLoad="1"/>
</workbook>
</file>

<file path=xl/sharedStrings.xml><?xml version="1.0" encoding="utf-8"?>
<sst xmlns="http://schemas.openxmlformats.org/spreadsheetml/2006/main" count="101" uniqueCount="55">
  <si>
    <t>Puntos</t>
  </si>
  <si>
    <t>RAMO</t>
  </si>
  <si>
    <t>GRUPO DE PÓLIZAS</t>
  </si>
  <si>
    <t>Tasa</t>
  </si>
  <si>
    <t>TOTAL</t>
  </si>
  <si>
    <t>GRUPO 2</t>
  </si>
  <si>
    <t>FACTORES</t>
  </si>
  <si>
    <t>PUNTAJE                PARCIAL</t>
  </si>
  <si>
    <t xml:space="preserve">PUNTAJE    TOTAL </t>
  </si>
  <si>
    <t>FACTOR ECONOMICO</t>
  </si>
  <si>
    <t>PUNTAJE TOTAL</t>
  </si>
  <si>
    <t>INFORME DE EVALUACIÓN ELABORADO POR:</t>
  </si>
  <si>
    <t>NESTOR HERNANDO GUERRA RIVERA</t>
  </si>
  <si>
    <t>AON RISK SERVICES COLOMBIA S.A.</t>
  </si>
  <si>
    <t>INDUSTRIA LICORERA DEL CAUCA</t>
  </si>
  <si>
    <t>NO PRESENTÓ OFERTA</t>
  </si>
  <si>
    <t>GRUPO 1 -                                                                                                *Seguro Todo Riesgo Daño Material y Lucro Cesante
*Seguro de Manejo Global Entidades Estatales
*Seguro de Automóviles
*Seguro de Responsabilidad Civil Extracontractual
*Seguro de Transporte de Mercancías
*Seguro de Transporte de Valores</t>
  </si>
  <si>
    <t>GRUPO 1</t>
  </si>
  <si>
    <t xml:space="preserve">Prima Total anual ( incluye IVA ) </t>
  </si>
  <si>
    <t>Responsabilidad Civil Extracontractual</t>
  </si>
  <si>
    <t>Manejo Global Comercial</t>
  </si>
  <si>
    <t>Automóviles</t>
  </si>
  <si>
    <t>Transporte de Valores</t>
  </si>
  <si>
    <t xml:space="preserve">Prima Total ( incluye IVA ) </t>
  </si>
  <si>
    <t>GRUPO 3</t>
  </si>
  <si>
    <t xml:space="preserve">Evaluación menor prima 1.000 puntos </t>
  </si>
  <si>
    <t>ALLIANZ SEGUROS S.A.</t>
  </si>
  <si>
    <t>Infidelidad y Riesgos Financieros</t>
  </si>
  <si>
    <t>Responsabilidad Civil Servidores Públicos</t>
  </si>
  <si>
    <t>Transporte de Mercancías</t>
  </si>
  <si>
    <t>Todo Riesgo Daño Material y Lucro Cesante</t>
  </si>
  <si>
    <t>3,39%0</t>
  </si>
  <si>
    <t>5,21%0</t>
  </si>
  <si>
    <t>LA PREVISORA S.A.</t>
  </si>
  <si>
    <t>Consolidado Programa</t>
  </si>
  <si>
    <t>CONSOLIDADO GRUPO 1</t>
  </si>
  <si>
    <t>Prima Ofrecida</t>
  </si>
  <si>
    <t>CONSOLIDADO GRUPO 2</t>
  </si>
  <si>
    <t>CONSOLIDADO GRUPO 3</t>
  </si>
  <si>
    <t>INFIDELIDAD Y RIESGOS FINANCIEROS</t>
  </si>
  <si>
    <t>Infidelidad y Riesgos Financieros                     participación al 100%</t>
  </si>
  <si>
    <t>Menor prima</t>
  </si>
  <si>
    <t>RESPONSABILIDAD CIVIL SERVIDORES PÚBLICOS</t>
  </si>
  <si>
    <t>Todo Riesgo Daño Material                                  participacion al 35%</t>
  </si>
  <si>
    <t>Manejo Global Comercial participación al 10%</t>
  </si>
  <si>
    <t>Responsabilidad Civil Extracontractual   participación al 15%</t>
  </si>
  <si>
    <t>Automóviles             participación al 10%</t>
  </si>
  <si>
    <t>Transporte de Mercancías participación al 25%</t>
  </si>
  <si>
    <t>Transporte de Valores  participación al 5%</t>
  </si>
  <si>
    <t>Responsabilidad Civil Servidores Públicos                                         participación al 100%</t>
  </si>
  <si>
    <t>ALLIANZ SEGUROS  S.A.</t>
  </si>
  <si>
    <t>LA PREVISORA S.A. COMPAÑÍA DE SEGUROS</t>
  </si>
  <si>
    <t>GRUPO 2 - Seguro de Responsabilidad Civil Servidores Públicos</t>
  </si>
  <si>
    <t>GRUPO 3 - Seguro de Infidelidad y Riesgos Financieros</t>
  </si>
  <si>
    <r>
      <rPr>
        <b/>
        <sz val="11"/>
        <color indexed="8"/>
        <rFont val="Calibri"/>
        <family val="2"/>
      </rPr>
      <t>NOTA</t>
    </r>
    <r>
      <rPr>
        <sz val="11"/>
        <color theme="1"/>
        <rFont val="Calibri"/>
        <family val="2"/>
      </rPr>
      <t>: Para el grupo No 3 se debe realizar sorteo conforme lo establece el numeral 3.9.ORDEN DE ELEGIBILIDAD Y DESEMPATE:  Si persiste el empate, la selección del contratista se realizará mediante sorteo para seleccionar, como se indica a continuación, y para lo cual la INDUSTRIA citará a los OFERENTES.
Sorteo: En un sobre de manila, se introducirán las papeletas con los nombres de las firmas de los OFERENTES empatados en puntaje. Se extraerá la papeleta, por la persona que se designe de común acuerdo entre los asistentes. La primera que se saque del sobre será leída en voz alta como la propuesta favorecida con la adjudicación. El sorteo se realizará en presencia del Jefe de la Oficina de Control Interno y/o un delegado de la misma.</t>
    </r>
  </si>
</sst>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0.0%"/>
    <numFmt numFmtId="170" formatCode="0.000%"/>
    <numFmt numFmtId="171" formatCode="&quot;$&quot;\ #,##0.00"/>
    <numFmt numFmtId="172" formatCode="&quot;$&quot;\ #,##0.000"/>
    <numFmt numFmtId="173" formatCode="&quot;$&quot;\ #,##0.0"/>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0"/>
    <numFmt numFmtId="183" formatCode="#,##0.0000"/>
    <numFmt numFmtId="184" formatCode="#,##0.0"/>
  </numFmts>
  <fonts count="62">
    <font>
      <sz val="11"/>
      <color theme="1"/>
      <name val="Calibri"/>
      <family val="2"/>
    </font>
    <font>
      <sz val="11"/>
      <color indexed="8"/>
      <name val="Calibri"/>
      <family val="2"/>
    </font>
    <font>
      <sz val="10"/>
      <name val="Arial"/>
      <family val="2"/>
    </font>
    <font>
      <b/>
      <sz val="10"/>
      <name val="Arial"/>
      <family val="2"/>
    </font>
    <font>
      <b/>
      <sz val="11"/>
      <name val="Arial"/>
      <family val="2"/>
    </font>
    <font>
      <sz val="12"/>
      <name val="Arial"/>
      <family val="2"/>
    </font>
    <font>
      <b/>
      <sz val="14"/>
      <name val="Arial"/>
      <family val="2"/>
    </font>
    <font>
      <sz val="14"/>
      <name val="Arial"/>
      <family val="2"/>
    </font>
    <font>
      <b/>
      <sz val="10"/>
      <color indexed="9"/>
      <name val="Arial"/>
      <family val="2"/>
    </font>
    <font>
      <b/>
      <sz val="16"/>
      <name val="Arial"/>
      <family val="2"/>
    </font>
    <font>
      <b/>
      <sz val="18"/>
      <name val="Arial"/>
      <family val="2"/>
    </font>
    <font>
      <sz val="16"/>
      <name val="Arial"/>
      <family val="2"/>
    </font>
    <font>
      <b/>
      <sz val="18"/>
      <color indexed="9"/>
      <name val="Arial"/>
      <family val="2"/>
    </font>
    <font>
      <b/>
      <sz val="16"/>
      <color indexed="9"/>
      <name val="Arial"/>
      <family val="2"/>
    </font>
    <font>
      <b/>
      <sz val="11"/>
      <color indexed="8"/>
      <name val="Calibri"/>
      <family val="2"/>
    </font>
    <font>
      <b/>
      <sz val="12"/>
      <color indexed="9"/>
      <name val="Arial"/>
      <family val="2"/>
    </font>
    <font>
      <b/>
      <sz val="12"/>
      <name val="Arial"/>
      <family val="2"/>
    </font>
    <font>
      <b/>
      <sz val="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4"/>
      <color indexed="60"/>
      <name val="Arial"/>
      <family val="2"/>
    </font>
    <font>
      <b/>
      <sz val="14"/>
      <color indexed="10"/>
      <name val="Arial"/>
      <family val="2"/>
    </font>
    <font>
      <sz val="10"/>
      <color indexed="60"/>
      <name val="Arial"/>
      <family val="2"/>
    </font>
    <font>
      <sz val="14"/>
      <color indexed="8"/>
      <name val="Calibri"/>
      <family val="2"/>
    </font>
    <font>
      <b/>
      <sz val="16"/>
      <color indexed="10"/>
      <name val="Arial"/>
      <family val="2"/>
    </font>
    <font>
      <b/>
      <sz val="16"/>
      <color indexed="6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C00000"/>
      <name val="Arial"/>
      <family val="2"/>
    </font>
    <font>
      <b/>
      <sz val="14"/>
      <color rgb="FFFF0000"/>
      <name val="Arial"/>
      <family val="2"/>
    </font>
    <font>
      <sz val="10"/>
      <color rgb="FFC00000"/>
      <name val="Arial"/>
      <family val="2"/>
    </font>
    <font>
      <b/>
      <sz val="18"/>
      <color theme="0"/>
      <name val="Arial"/>
      <family val="2"/>
    </font>
    <font>
      <sz val="14"/>
      <color theme="1"/>
      <name val="Calibri"/>
      <family val="2"/>
    </font>
    <font>
      <b/>
      <sz val="16"/>
      <color rgb="FFFF0000"/>
      <name val="Arial"/>
      <family val="2"/>
    </font>
    <font>
      <b/>
      <sz val="16"/>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style="medium"/>
      <right>
        <color indexed="63"/>
      </right>
      <top>
        <color indexed="63"/>
      </top>
      <bottom>
        <color indexed="63"/>
      </bottom>
    </border>
    <border>
      <left>
        <color indexed="63"/>
      </left>
      <right style="thin"/>
      <top style="thin"/>
      <bottom style="thin"/>
    </border>
    <border>
      <left style="thin"/>
      <right style="medium"/>
      <top style="thin"/>
      <bottom style="medium"/>
    </border>
    <border>
      <left style="medium"/>
      <right/>
      <top style="medium"/>
      <bottom style="thin"/>
    </border>
    <border>
      <left style="medium"/>
      <right/>
      <top style="thin"/>
      <bottom style="medium"/>
    </border>
    <border>
      <left style="medium"/>
      <right style="thin"/>
      <top style="thin"/>
      <bottom style="medium"/>
    </border>
    <border>
      <left style="thin"/>
      <right style="thin"/>
      <top style="thin"/>
      <bottom style="medium"/>
    </border>
    <border>
      <left/>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00">
    <xf numFmtId="0" fontId="0" fillId="0" borderId="0" xfId="0" applyFont="1" applyAlignment="1">
      <alignment/>
    </xf>
    <xf numFmtId="0" fontId="0" fillId="0" borderId="0" xfId="0" applyBorder="1" applyAlignment="1">
      <alignment/>
    </xf>
    <xf numFmtId="0" fontId="54" fillId="0" borderId="0" xfId="0" applyFont="1" applyAlignment="1">
      <alignment/>
    </xf>
    <xf numFmtId="0" fontId="2" fillId="0" borderId="0" xfId="55">
      <alignment/>
      <protection/>
    </xf>
    <xf numFmtId="0" fontId="3" fillId="0" borderId="0" xfId="55" applyFont="1">
      <alignment/>
      <protection/>
    </xf>
    <xf numFmtId="0" fontId="3" fillId="0" borderId="0" xfId="0" applyFont="1" applyBorder="1" applyAlignment="1">
      <alignment/>
    </xf>
    <xf numFmtId="0" fontId="2" fillId="0" borderId="0" xfId="0" applyFont="1" applyFill="1" applyBorder="1" applyAlignment="1">
      <alignment/>
    </xf>
    <xf numFmtId="0" fontId="3" fillId="0" borderId="10" xfId="0" applyFont="1" applyBorder="1" applyAlignment="1">
      <alignment/>
    </xf>
    <xf numFmtId="0" fontId="0" fillId="0" borderId="10" xfId="0" applyBorder="1" applyAlignment="1">
      <alignment/>
    </xf>
    <xf numFmtId="0" fontId="55" fillId="0" borderId="0" xfId="0" applyFont="1" applyFill="1" applyBorder="1" applyAlignment="1">
      <alignment vertical="center" wrapText="1"/>
    </xf>
    <xf numFmtId="0" fontId="56" fillId="0" borderId="0" xfId="55" applyFont="1" applyBorder="1" applyAlignment="1">
      <alignment horizontal="center"/>
      <protection/>
    </xf>
    <xf numFmtId="0" fontId="6" fillId="0" borderId="0" xfId="0" applyFont="1" applyFill="1" applyBorder="1" applyAlignment="1">
      <alignment horizontal="center" vertical="center" wrapText="1"/>
    </xf>
    <xf numFmtId="4" fontId="3" fillId="3" borderId="11" xfId="55" applyNumberFormat="1" applyFont="1" applyFill="1" applyBorder="1" applyAlignment="1">
      <alignment horizontal="center"/>
      <protection/>
    </xf>
    <xf numFmtId="4" fontId="3" fillId="3" borderId="12" xfId="55" applyNumberFormat="1" applyFont="1" applyFill="1" applyBorder="1" applyAlignment="1">
      <alignment horizontal="center"/>
      <protection/>
    </xf>
    <xf numFmtId="0" fontId="2" fillId="0" borderId="0" xfId="0" applyFont="1" applyBorder="1" applyAlignment="1">
      <alignment/>
    </xf>
    <xf numFmtId="4" fontId="11" fillId="33" borderId="11" xfId="55" applyNumberFormat="1" applyFont="1" applyFill="1" applyBorder="1" applyAlignment="1">
      <alignment horizontal="center" vertical="center"/>
      <protection/>
    </xf>
    <xf numFmtId="0" fontId="56" fillId="0" borderId="0" xfId="0" applyFont="1" applyFill="1" applyBorder="1" applyAlignment="1">
      <alignment vertical="center" wrapText="1"/>
    </xf>
    <xf numFmtId="0" fontId="55" fillId="0" borderId="0" xfId="0" applyFont="1" applyBorder="1" applyAlignment="1">
      <alignment horizontal="centerContinuous"/>
    </xf>
    <xf numFmtId="0" fontId="57" fillId="0" borderId="0" xfId="0" applyFont="1" applyBorder="1" applyAlignment="1">
      <alignment horizontal="centerContinuous"/>
    </xf>
    <xf numFmtId="0" fontId="3" fillId="0" borderId="0" xfId="55" applyFont="1" applyBorder="1" applyAlignment="1">
      <alignment horizontal="left"/>
      <protection/>
    </xf>
    <xf numFmtId="0" fontId="2" fillId="0" borderId="0" xfId="55" applyFont="1" applyBorder="1" applyAlignment="1">
      <alignment horizontal="center"/>
      <protection/>
    </xf>
    <xf numFmtId="0" fontId="3" fillId="0" borderId="13" xfId="55" applyFont="1" applyBorder="1" applyAlignment="1">
      <alignment horizontal="center"/>
      <protection/>
    </xf>
    <xf numFmtId="0" fontId="3" fillId="0" borderId="14" xfId="55" applyFont="1" applyBorder="1" applyAlignment="1">
      <alignment horizontal="center"/>
      <protection/>
    </xf>
    <xf numFmtId="168" fontId="3" fillId="0" borderId="11" xfId="55" applyNumberFormat="1" applyFont="1" applyBorder="1" applyAlignment="1">
      <alignment horizontal="center" wrapText="1"/>
      <protection/>
    </xf>
    <xf numFmtId="4" fontId="3" fillId="0" borderId="12" xfId="55" applyNumberFormat="1" applyFont="1" applyBorder="1" applyAlignment="1">
      <alignment horizontal="center"/>
      <protection/>
    </xf>
    <xf numFmtId="168" fontId="4" fillId="33" borderId="15" xfId="0" applyNumberFormat="1" applyFont="1" applyFill="1" applyBorder="1" applyAlignment="1">
      <alignment horizontal="center" vertical="center" wrapText="1"/>
    </xf>
    <xf numFmtId="168" fontId="0" fillId="0" borderId="0" xfId="0" applyNumberFormat="1" applyAlignment="1">
      <alignment/>
    </xf>
    <xf numFmtId="171" fontId="0" fillId="0" borderId="0" xfId="0" applyNumberFormat="1" applyAlignment="1">
      <alignment/>
    </xf>
    <xf numFmtId="0" fontId="3" fillId="0" borderId="0" xfId="0" applyFont="1" applyAlignment="1">
      <alignment/>
    </xf>
    <xf numFmtId="168" fontId="3" fillId="0" borderId="11" xfId="55" applyNumberFormat="1" applyFont="1" applyBorder="1" applyAlignment="1">
      <alignment horizontal="center"/>
      <protection/>
    </xf>
    <xf numFmtId="0" fontId="3" fillId="0" borderId="16" xfId="55" applyFont="1" applyBorder="1" applyAlignment="1">
      <alignment horizontal="center"/>
      <protection/>
    </xf>
    <xf numFmtId="0" fontId="2" fillId="0" borderId="0" xfId="55" applyFill="1">
      <alignment/>
      <protection/>
    </xf>
    <xf numFmtId="0" fontId="6" fillId="0" borderId="0" xfId="0" applyFont="1" applyAlignment="1">
      <alignment/>
    </xf>
    <xf numFmtId="3" fontId="15" fillId="34" borderId="17" xfId="55" applyNumberFormat="1" applyFont="1" applyFill="1" applyBorder="1" applyAlignment="1">
      <alignment horizontal="center"/>
      <protection/>
    </xf>
    <xf numFmtId="0" fontId="8" fillId="34" borderId="18" xfId="55" applyFont="1" applyFill="1" applyBorder="1" applyAlignment="1">
      <alignment horizontal="center" vertical="center" wrapText="1"/>
      <protection/>
    </xf>
    <xf numFmtId="0" fontId="58" fillId="34" borderId="18" xfId="55" applyFont="1" applyFill="1" applyBorder="1" applyAlignment="1">
      <alignment horizontal="center" vertical="center" wrapText="1"/>
      <protection/>
    </xf>
    <xf numFmtId="0" fontId="13" fillId="34" borderId="19" xfId="55" applyFont="1" applyFill="1" applyBorder="1" applyAlignment="1">
      <alignment horizontal="center"/>
      <protection/>
    </xf>
    <xf numFmtId="0" fontId="13" fillId="34" borderId="20" xfId="55" applyFont="1" applyFill="1" applyBorder="1" applyAlignment="1">
      <alignment horizontal="center"/>
      <protection/>
    </xf>
    <xf numFmtId="168" fontId="13" fillId="34" borderId="21" xfId="55" applyNumberFormat="1" applyFont="1" applyFill="1" applyBorder="1" applyAlignment="1">
      <alignment horizontal="center" vertical="center"/>
      <protection/>
    </xf>
    <xf numFmtId="0" fontId="13" fillId="34" borderId="18" xfId="55" applyFont="1" applyFill="1" applyBorder="1" applyAlignment="1">
      <alignment horizontal="center" vertical="center" wrapText="1"/>
      <protection/>
    </xf>
    <xf numFmtId="3" fontId="13" fillId="34" borderId="17" xfId="55" applyNumberFormat="1" applyFont="1" applyFill="1" applyBorder="1" applyAlignment="1">
      <alignment horizontal="center"/>
      <protection/>
    </xf>
    <xf numFmtId="3" fontId="13" fillId="34" borderId="22" xfId="55" applyNumberFormat="1" applyFont="1" applyFill="1" applyBorder="1" applyAlignment="1">
      <alignment horizontal="center"/>
      <protection/>
    </xf>
    <xf numFmtId="168" fontId="13" fillId="34" borderId="21" xfId="55" applyNumberFormat="1" applyFont="1" applyFill="1" applyBorder="1" applyAlignment="1">
      <alignment horizontal="center"/>
      <protection/>
    </xf>
    <xf numFmtId="3" fontId="13" fillId="34" borderId="20" xfId="55" applyNumberFormat="1" applyFont="1" applyFill="1" applyBorder="1" applyAlignment="1">
      <alignment horizontal="center"/>
      <protection/>
    </xf>
    <xf numFmtId="4" fontId="11" fillId="33" borderId="12" xfId="55" applyNumberFormat="1" applyFont="1" applyFill="1" applyBorder="1" applyAlignment="1">
      <alignment horizontal="center" vertical="center"/>
      <protection/>
    </xf>
    <xf numFmtId="0" fontId="7" fillId="0" borderId="13" xfId="55" applyFont="1" applyBorder="1" applyAlignment="1">
      <alignment vertical="center"/>
      <protection/>
    </xf>
    <xf numFmtId="168" fontId="7" fillId="0" borderId="11" xfId="55" applyNumberFormat="1" applyFont="1" applyBorder="1" applyAlignment="1">
      <alignment horizontal="center" vertical="center"/>
      <protection/>
    </xf>
    <xf numFmtId="0" fontId="59" fillId="0" borderId="0" xfId="0" applyFont="1" applyAlignment="1">
      <alignment vertical="center"/>
    </xf>
    <xf numFmtId="0" fontId="7" fillId="0" borderId="13" xfId="55" applyFont="1" applyBorder="1">
      <alignment/>
      <protection/>
    </xf>
    <xf numFmtId="4" fontId="7" fillId="33" borderId="14" xfId="55" applyNumberFormat="1" applyFont="1" applyFill="1" applyBorder="1" applyAlignment="1">
      <alignment horizontal="center"/>
      <protection/>
    </xf>
    <xf numFmtId="168" fontId="7" fillId="33" borderId="11" xfId="55" applyNumberFormat="1" applyFont="1" applyFill="1" applyBorder="1" applyAlignment="1">
      <alignment horizontal="center" vertical="center"/>
      <protection/>
    </xf>
    <xf numFmtId="10" fontId="7" fillId="33" borderId="14" xfId="57" applyNumberFormat="1" applyFont="1" applyFill="1" applyBorder="1" applyAlignment="1">
      <alignment horizontal="center"/>
    </xf>
    <xf numFmtId="3" fontId="7" fillId="33" borderId="12" xfId="55" applyNumberFormat="1" applyFont="1" applyFill="1" applyBorder="1" applyAlignment="1">
      <alignment horizontal="center" vertical="center"/>
      <protection/>
    </xf>
    <xf numFmtId="0" fontId="60" fillId="0" borderId="0" xfId="0" applyFont="1" applyBorder="1" applyAlignment="1">
      <alignment horizontal="center"/>
    </xf>
    <xf numFmtId="43" fontId="0" fillId="0" borderId="10" xfId="48" applyFont="1" applyBorder="1" applyAlignment="1">
      <alignment/>
    </xf>
    <xf numFmtId="3" fontId="16" fillId="0" borderId="0" xfId="0" applyNumberFormat="1" applyFont="1" applyFill="1" applyBorder="1" applyAlignment="1">
      <alignment horizontal="center"/>
    </xf>
    <xf numFmtId="0" fontId="61" fillId="0" borderId="0" xfId="0" applyFont="1" applyBorder="1" applyAlignment="1">
      <alignment/>
    </xf>
    <xf numFmtId="4" fontId="16" fillId="0" borderId="11" xfId="0" applyNumberFormat="1" applyFont="1" applyBorder="1" applyAlignment="1">
      <alignment horizontal="center" vertical="center"/>
    </xf>
    <xf numFmtId="0" fontId="16" fillId="0" borderId="11" xfId="0" applyFont="1" applyBorder="1" applyAlignment="1">
      <alignment vertical="center"/>
    </xf>
    <xf numFmtId="3" fontId="16"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0" fontId="5" fillId="0" borderId="11" xfId="0" applyFont="1" applyBorder="1" applyAlignment="1">
      <alignment vertical="center"/>
    </xf>
    <xf numFmtId="4" fontId="15" fillId="34" borderId="11" xfId="0" applyNumberFormat="1" applyFont="1" applyFill="1" applyBorder="1" applyAlignment="1">
      <alignment horizontal="center"/>
    </xf>
    <xf numFmtId="0" fontId="15" fillId="34" borderId="23" xfId="0" applyFont="1" applyFill="1" applyBorder="1" applyAlignment="1">
      <alignment horizontal="center" vertical="center" wrapText="1"/>
    </xf>
    <xf numFmtId="3" fontId="15" fillId="34" borderId="23" xfId="0" applyNumberFormat="1" applyFont="1" applyFill="1" applyBorder="1" applyAlignment="1">
      <alignment horizontal="center" vertical="center" wrapText="1"/>
    </xf>
    <xf numFmtId="3" fontId="15" fillId="34" borderId="11" xfId="0" applyNumberFormat="1" applyFont="1" applyFill="1" applyBorder="1" applyAlignment="1">
      <alignment horizontal="center" vertical="center" wrapText="1"/>
    </xf>
    <xf numFmtId="0" fontId="15" fillId="34" borderId="11" xfId="54" applyFont="1" applyFill="1" applyBorder="1" applyAlignment="1">
      <alignment horizontal="center" vertical="center" wrapText="1"/>
      <protection/>
    </xf>
    <xf numFmtId="4" fontId="5" fillId="33" borderId="1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0" xfId="0" applyAlignment="1">
      <alignment horizontal="center" vertical="center"/>
    </xf>
    <xf numFmtId="0" fontId="5" fillId="0" borderId="11" xfId="0" applyFont="1" applyBorder="1" applyAlignment="1">
      <alignment horizontal="left" vertical="center"/>
    </xf>
    <xf numFmtId="3" fontId="16" fillId="33" borderId="0" xfId="0" applyNumberFormat="1" applyFont="1" applyFill="1" applyBorder="1" applyAlignment="1">
      <alignment horizontal="center" vertical="center" wrapText="1"/>
    </xf>
    <xf numFmtId="3" fontId="16"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15" fillId="34" borderId="11" xfId="0" applyNumberFormat="1" applyFont="1" applyFill="1" applyBorder="1" applyAlignment="1">
      <alignment horizontal="center"/>
    </xf>
    <xf numFmtId="10" fontId="7" fillId="0" borderId="14" xfId="57" applyNumberFormat="1" applyFont="1" applyBorder="1" applyAlignment="1">
      <alignment horizontal="center" vertical="center"/>
    </xf>
    <xf numFmtId="3" fontId="7" fillId="3" borderId="12" xfId="55" applyNumberFormat="1" applyFont="1" applyFill="1" applyBorder="1" applyAlignment="1">
      <alignment horizontal="center" vertical="center"/>
      <protection/>
    </xf>
    <xf numFmtId="0" fontId="13" fillId="34" borderId="24" xfId="55" applyFont="1" applyFill="1" applyBorder="1" applyAlignment="1">
      <alignment horizontal="center" vertical="center" wrapText="1"/>
      <protection/>
    </xf>
    <xf numFmtId="0" fontId="13" fillId="34" borderId="25"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3" fillId="3" borderId="14" xfId="55" applyFont="1" applyFill="1" applyBorder="1" applyAlignment="1">
      <alignment horizontal="left"/>
      <protection/>
    </xf>
    <xf numFmtId="0" fontId="7" fillId="0" borderId="14" xfId="55" applyFont="1" applyBorder="1" applyAlignment="1">
      <alignment horizontal="left" vertical="center" wrapText="1"/>
      <protection/>
    </xf>
    <xf numFmtId="0" fontId="7" fillId="0" borderId="14" xfId="55" applyFont="1" applyBorder="1" applyAlignment="1">
      <alignment horizontal="left" vertical="center"/>
      <protection/>
    </xf>
    <xf numFmtId="0" fontId="8" fillId="34" borderId="20" xfId="55" applyFont="1" applyFill="1" applyBorder="1" applyAlignment="1">
      <alignment horizontal="center"/>
      <protection/>
    </xf>
    <xf numFmtId="3" fontId="8" fillId="34" borderId="21" xfId="55" applyNumberFormat="1" applyFont="1" applyFill="1" applyBorder="1" applyAlignment="1">
      <alignment horizontal="center"/>
      <protection/>
    </xf>
    <xf numFmtId="3" fontId="8" fillId="34" borderId="17" xfId="55" applyNumberFormat="1" applyFont="1" applyFill="1" applyBorder="1" applyAlignment="1">
      <alignment horizontal="center"/>
      <protection/>
    </xf>
    <xf numFmtId="3" fontId="11" fillId="33" borderId="11" xfId="55" applyNumberFormat="1" applyFont="1" applyFill="1" applyBorder="1" applyAlignment="1">
      <alignment horizontal="center" vertical="center"/>
      <protection/>
    </xf>
    <xf numFmtId="3" fontId="11" fillId="33" borderId="12" xfId="55" applyNumberFormat="1" applyFont="1" applyFill="1" applyBorder="1" applyAlignment="1">
      <alignment horizontal="center" vertical="center"/>
      <protection/>
    </xf>
    <xf numFmtId="0" fontId="10" fillId="0" borderId="0" xfId="0" applyFont="1" applyFill="1" applyBorder="1" applyAlignment="1">
      <alignment horizontal="center" vertical="center" wrapText="1"/>
    </xf>
    <xf numFmtId="0" fontId="9" fillId="0" borderId="0" xfId="55" applyFont="1" applyBorder="1" applyAlignment="1">
      <alignment horizontal="center"/>
      <protection/>
    </xf>
    <xf numFmtId="0" fontId="0" fillId="0" borderId="0" xfId="0" applyAlignment="1">
      <alignment horizontal="left" vertical="center" wrapText="1"/>
    </xf>
    <xf numFmtId="0" fontId="15" fillId="34" borderId="27" xfId="0" applyFont="1" applyFill="1" applyBorder="1" applyAlignment="1">
      <alignment horizontal="center"/>
    </xf>
    <xf numFmtId="0" fontId="15" fillId="34" borderId="16" xfId="0" applyFont="1" applyFill="1" applyBorder="1" applyAlignment="1">
      <alignment horizontal="center"/>
    </xf>
    <xf numFmtId="0" fontId="9" fillId="0" borderId="0" xfId="0" applyFont="1" applyBorder="1" applyAlignment="1">
      <alignment horizontal="center"/>
    </xf>
    <xf numFmtId="0" fontId="11" fillId="0" borderId="0" xfId="0" applyFont="1" applyBorder="1" applyAlignment="1">
      <alignment horizontal="center"/>
    </xf>
    <xf numFmtId="0" fontId="12" fillId="34" borderId="11" xfId="54" applyFont="1" applyFill="1" applyBorder="1" applyAlignment="1">
      <alignment horizontal="center" vertical="center" wrapText="1"/>
      <protection/>
    </xf>
    <xf numFmtId="0" fontId="58" fillId="34" borderId="24" xfId="0" applyFont="1" applyFill="1" applyBorder="1" applyAlignment="1">
      <alignment horizontal="center" vertical="center" wrapText="1"/>
    </xf>
    <xf numFmtId="0" fontId="58" fillId="34" borderId="25" xfId="0" applyFont="1" applyFill="1" applyBorder="1" applyAlignment="1">
      <alignment horizontal="center" vertical="center" wrapText="1"/>
    </xf>
    <xf numFmtId="0" fontId="58" fillId="34" borderId="26" xfId="0" applyFont="1" applyFill="1" applyBorder="1" applyAlignment="1">
      <alignment horizontal="center" vertical="center" wrapText="1"/>
    </xf>
    <xf numFmtId="0" fontId="17" fillId="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Incorrecto" xfId="47"/>
    <cellStyle name="Comma" xfId="48"/>
    <cellStyle name="Comma [0]" xfId="49"/>
    <cellStyle name="Currency" xfId="50"/>
    <cellStyle name="Currency [0]" xfId="51"/>
    <cellStyle name="Neutral" xfId="52"/>
    <cellStyle name="Normal 2" xfId="53"/>
    <cellStyle name="Normal_Condiciones Obligatorias TRDM" xfId="54"/>
    <cellStyle name="Normal_Matriz de Evaluación 2009"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1504950</xdr:colOff>
      <xdr:row>2</xdr:row>
      <xdr:rowOff>95250</xdr:rowOff>
    </xdr:to>
    <xdr:pic>
      <xdr:nvPicPr>
        <xdr:cNvPr id="1" name="Imagen 2"/>
        <xdr:cNvPicPr preferRelativeResize="1">
          <a:picLocks noChangeAspect="1"/>
        </xdr:cNvPicPr>
      </xdr:nvPicPr>
      <xdr:blipFill>
        <a:blip r:embed="rId1"/>
        <a:srcRect l="2304" t="16258" r="77113" b="7325"/>
        <a:stretch>
          <a:fillRect/>
        </a:stretch>
      </xdr:blipFill>
      <xdr:spPr>
        <a:xfrm>
          <a:off x="0" y="180975"/>
          <a:ext cx="15049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1266825</xdr:colOff>
      <xdr:row>4</xdr:row>
      <xdr:rowOff>38100</xdr:rowOff>
    </xdr:to>
    <xdr:pic>
      <xdr:nvPicPr>
        <xdr:cNvPr id="1" name="Imagen 2"/>
        <xdr:cNvPicPr preferRelativeResize="1">
          <a:picLocks noChangeAspect="1"/>
        </xdr:cNvPicPr>
      </xdr:nvPicPr>
      <xdr:blipFill>
        <a:blip r:embed="rId1"/>
        <a:srcRect l="2304" t="16258" r="77113" b="7325"/>
        <a:stretch>
          <a:fillRect/>
        </a:stretch>
      </xdr:blipFill>
      <xdr:spPr>
        <a:xfrm>
          <a:off x="0" y="0"/>
          <a:ext cx="12668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0</xdr:col>
      <xdr:colOff>1743075</xdr:colOff>
      <xdr:row>4</xdr:row>
      <xdr:rowOff>219075</xdr:rowOff>
    </xdr:to>
    <xdr:pic>
      <xdr:nvPicPr>
        <xdr:cNvPr id="1" name="Imagen 2"/>
        <xdr:cNvPicPr preferRelativeResize="1">
          <a:picLocks noChangeAspect="1"/>
        </xdr:cNvPicPr>
      </xdr:nvPicPr>
      <xdr:blipFill>
        <a:blip r:embed="rId1"/>
        <a:srcRect l="2304" t="16258" r="77113" b="7325"/>
        <a:stretch>
          <a:fillRect/>
        </a:stretch>
      </xdr:blipFill>
      <xdr:spPr>
        <a:xfrm>
          <a:off x="238125" y="0"/>
          <a:ext cx="15049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zoomScale="80" zoomScaleNormal="80" zoomScalePageLayoutView="0" workbookViewId="0" topLeftCell="A1">
      <selection activeCell="E7" sqref="E7"/>
    </sheetView>
  </sheetViews>
  <sheetFormatPr defaultColWidth="11.421875" defaultRowHeight="15"/>
  <cols>
    <col min="1" max="1" width="79.8515625" style="0" customWidth="1"/>
    <col min="2" max="2" width="43.421875" style="0" customWidth="1"/>
    <col min="3" max="3" width="44.140625" style="0" customWidth="1"/>
  </cols>
  <sheetData>
    <row r="1" spans="1:3" ht="14.25">
      <c r="A1" s="1"/>
      <c r="B1" s="1"/>
      <c r="C1" s="1"/>
    </row>
    <row r="2" spans="1:6" s="3" customFormat="1" ht="78" customHeight="1">
      <c r="A2" s="88" t="s">
        <v>14</v>
      </c>
      <c r="B2" s="88"/>
      <c r="C2" s="88"/>
      <c r="D2" s="9"/>
      <c r="E2" s="9"/>
      <c r="F2" s="9"/>
    </row>
    <row r="3" spans="1:3" s="3" customFormat="1" ht="19.5" customHeight="1">
      <c r="A3" s="89" t="s">
        <v>10</v>
      </c>
      <c r="B3" s="89"/>
      <c r="C3" s="89"/>
    </row>
    <row r="4" spans="1:3" s="3" customFormat="1" ht="19.5" customHeight="1" thickBot="1">
      <c r="A4" s="10"/>
      <c r="B4" s="10"/>
      <c r="C4" s="10"/>
    </row>
    <row r="5" spans="1:3" s="4" customFormat="1" ht="48" customHeight="1">
      <c r="A5" s="77" t="s">
        <v>1</v>
      </c>
      <c r="B5" s="78" t="s">
        <v>50</v>
      </c>
      <c r="C5" s="79" t="s">
        <v>51</v>
      </c>
    </row>
    <row r="6" spans="1:3" s="3" customFormat="1" ht="12.75">
      <c r="A6" s="80" t="s">
        <v>2</v>
      </c>
      <c r="B6" s="12" t="s">
        <v>0</v>
      </c>
      <c r="C6" s="13" t="s">
        <v>0</v>
      </c>
    </row>
    <row r="7" spans="1:3" s="3" customFormat="1" ht="124.5" customHeight="1">
      <c r="A7" s="81" t="s">
        <v>16</v>
      </c>
      <c r="B7" s="86">
        <f>Consolidado!C10</f>
        <v>1000</v>
      </c>
      <c r="C7" s="44" t="s">
        <v>15</v>
      </c>
    </row>
    <row r="8" spans="1:3" s="3" customFormat="1" ht="40.5" customHeight="1">
      <c r="A8" s="82" t="s">
        <v>52</v>
      </c>
      <c r="B8" s="15" t="s">
        <v>15</v>
      </c>
      <c r="C8" s="87">
        <f>Consolidado!C21</f>
        <v>1000</v>
      </c>
    </row>
    <row r="9" spans="1:3" s="3" customFormat="1" ht="24" customHeight="1">
      <c r="A9" s="82" t="s">
        <v>53</v>
      </c>
      <c r="B9" s="86">
        <f>Consolidado!C30</f>
        <v>1000</v>
      </c>
      <c r="C9" s="87">
        <f>Consolidado!C35</f>
        <v>1000</v>
      </c>
    </row>
    <row r="10" spans="1:3" s="4" customFormat="1" ht="13.5" thickBot="1">
      <c r="A10" s="83"/>
      <c r="B10" s="84"/>
      <c r="C10" s="85"/>
    </row>
    <row r="12" spans="1:3" ht="114.75" customHeight="1">
      <c r="A12" s="90" t="s">
        <v>54</v>
      </c>
      <c r="B12" s="90"/>
      <c r="C12" s="90"/>
    </row>
    <row r="14" ht="14.25">
      <c r="A14" t="s">
        <v>11</v>
      </c>
    </row>
    <row r="17" ht="14.25">
      <c r="A17" s="2" t="s">
        <v>12</v>
      </c>
    </row>
    <row r="18" ht="14.25">
      <c r="A18" s="2" t="s">
        <v>13</v>
      </c>
    </row>
  </sheetData>
  <sheetProtection/>
  <mergeCells count="3">
    <mergeCell ref="A2:C2"/>
    <mergeCell ref="A3:C3"/>
    <mergeCell ref="A12:C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J35"/>
  <sheetViews>
    <sheetView zoomScalePageLayoutView="0" workbookViewId="0" topLeftCell="A1">
      <selection activeCell="E1" sqref="E1"/>
    </sheetView>
  </sheetViews>
  <sheetFormatPr defaultColWidth="11.421875" defaultRowHeight="15"/>
  <cols>
    <col min="1" max="1" width="37.140625" style="0" customWidth="1"/>
    <col min="3" max="3" width="18.421875" style="0" customWidth="1"/>
    <col min="4" max="4" width="2.7109375" style="0" customWidth="1"/>
    <col min="5" max="5" width="31.8515625" style="0" customWidth="1"/>
    <col min="6" max="6" width="23.421875" style="0" customWidth="1"/>
    <col min="7" max="7" width="21.57421875" style="0" customWidth="1"/>
    <col min="8" max="10" width="22.421875" style="0" customWidth="1"/>
  </cols>
  <sheetData>
    <row r="2" spans="1:10" ht="20.25" customHeight="1">
      <c r="A2" s="93" t="s">
        <v>14</v>
      </c>
      <c r="B2" s="93"/>
      <c r="C2" s="93"/>
      <c r="D2" s="93"/>
      <c r="E2" s="93"/>
      <c r="F2" s="93"/>
      <c r="G2" s="93"/>
      <c r="H2" s="93"/>
      <c r="I2" s="93"/>
      <c r="J2" s="93"/>
    </row>
    <row r="3" spans="1:10" ht="20.25">
      <c r="A3" s="94" t="s">
        <v>34</v>
      </c>
      <c r="B3" s="94"/>
      <c r="C3" s="94"/>
      <c r="D3" s="94"/>
      <c r="E3" s="94"/>
      <c r="F3" s="94"/>
      <c r="G3" s="94"/>
      <c r="H3" s="94"/>
      <c r="I3" s="94"/>
      <c r="J3" s="94"/>
    </row>
    <row r="4" spans="1:10" ht="15">
      <c r="A4" s="5"/>
      <c r="B4" s="14"/>
      <c r="C4" s="14"/>
      <c r="D4" s="6"/>
      <c r="E4" s="14"/>
      <c r="F4" s="14"/>
      <c r="G4" s="14"/>
      <c r="H4" s="14"/>
      <c r="I4" s="14"/>
      <c r="J4" s="14"/>
    </row>
    <row r="5" spans="1:10" ht="20.25">
      <c r="A5" s="93" t="s">
        <v>35</v>
      </c>
      <c r="B5" s="93"/>
      <c r="C5" s="93"/>
      <c r="D5" s="93"/>
      <c r="E5" s="93"/>
      <c r="F5" s="93"/>
      <c r="G5" s="93"/>
      <c r="H5" s="93"/>
      <c r="I5" s="93"/>
      <c r="J5" s="93"/>
    </row>
    <row r="6" spans="1:10" ht="14.25">
      <c r="A6" s="7"/>
      <c r="B6" s="8"/>
      <c r="C6" s="8"/>
      <c r="D6" s="6"/>
      <c r="E6" s="8"/>
      <c r="F6" s="8"/>
      <c r="G6" s="8"/>
      <c r="H6" s="54"/>
      <c r="I6" s="54"/>
      <c r="J6" s="54"/>
    </row>
    <row r="7" spans="1:10" ht="51" customHeight="1">
      <c r="A7" s="63" t="s">
        <v>6</v>
      </c>
      <c r="B7" s="64" t="s">
        <v>7</v>
      </c>
      <c r="C7" s="65" t="s">
        <v>8</v>
      </c>
      <c r="D7" s="59"/>
      <c r="E7" s="95" t="s">
        <v>26</v>
      </c>
      <c r="F7" s="95"/>
      <c r="G7" s="95"/>
      <c r="H7" s="95"/>
      <c r="I7" s="95"/>
      <c r="J7" s="95"/>
    </row>
    <row r="8" spans="1:10" ht="88.5" customHeight="1">
      <c r="A8" s="58" t="s">
        <v>9</v>
      </c>
      <c r="B8" s="57"/>
      <c r="C8" s="72">
        <f>+B9</f>
        <v>1000</v>
      </c>
      <c r="D8" s="55"/>
      <c r="E8" s="66" t="s">
        <v>43</v>
      </c>
      <c r="F8" s="66" t="s">
        <v>44</v>
      </c>
      <c r="G8" s="66" t="s">
        <v>45</v>
      </c>
      <c r="H8" s="66" t="s">
        <v>46</v>
      </c>
      <c r="I8" s="66" t="s">
        <v>47</v>
      </c>
      <c r="J8" s="66" t="s">
        <v>48</v>
      </c>
    </row>
    <row r="9" spans="1:10" s="69" customFormat="1" ht="33" customHeight="1">
      <c r="A9" s="70" t="s">
        <v>36</v>
      </c>
      <c r="B9" s="73">
        <f>E9+F9+G9+H9+I9+J9</f>
        <v>1000</v>
      </c>
      <c r="C9" s="73"/>
      <c r="D9" s="68"/>
      <c r="E9" s="67">
        <f>'Económico '!D10*35%</f>
        <v>350</v>
      </c>
      <c r="F9" s="67">
        <f>'Económico '!D12*10%</f>
        <v>100</v>
      </c>
      <c r="G9" s="67">
        <f>'Económico '!D11*15%</f>
        <v>150</v>
      </c>
      <c r="H9" s="67">
        <f>'Económico '!D13*10%</f>
        <v>100</v>
      </c>
      <c r="I9" s="67">
        <f>'Económico '!D14*25%</f>
        <v>250</v>
      </c>
      <c r="J9" s="67">
        <f>'Económico '!D15*5%</f>
        <v>50</v>
      </c>
    </row>
    <row r="10" spans="1:10" ht="18" customHeight="1">
      <c r="A10" s="91" t="s">
        <v>4</v>
      </c>
      <c r="B10" s="92"/>
      <c r="C10" s="74">
        <f>SUM(C8:C9)</f>
        <v>1000</v>
      </c>
      <c r="D10" s="55"/>
      <c r="E10" s="62">
        <f aca="true" t="shared" si="0" ref="E10:J10">SUM(E8:E9)</f>
        <v>350</v>
      </c>
      <c r="F10" s="62">
        <f t="shared" si="0"/>
        <v>100</v>
      </c>
      <c r="G10" s="62">
        <f t="shared" si="0"/>
        <v>150</v>
      </c>
      <c r="H10" s="62">
        <f t="shared" si="0"/>
        <v>100</v>
      </c>
      <c r="I10" s="62">
        <f t="shared" si="0"/>
        <v>250</v>
      </c>
      <c r="J10" s="62">
        <f t="shared" si="0"/>
        <v>50</v>
      </c>
    </row>
    <row r="12" ht="4.5" customHeight="1"/>
    <row r="15" spans="1:10" ht="21">
      <c r="A15" s="93" t="s">
        <v>37</v>
      </c>
      <c r="B15" s="93"/>
      <c r="C15" s="93"/>
      <c r="D15" s="93"/>
      <c r="E15" s="93"/>
      <c r="F15" s="56"/>
      <c r="G15" s="56"/>
      <c r="H15" s="56"/>
      <c r="I15" s="56"/>
      <c r="J15" s="56"/>
    </row>
    <row r="16" spans="1:10" ht="21">
      <c r="A16" s="93" t="s">
        <v>42</v>
      </c>
      <c r="B16" s="93"/>
      <c r="C16" s="93"/>
      <c r="D16" s="93"/>
      <c r="E16" s="93"/>
      <c r="F16" s="56"/>
      <c r="G16" s="56"/>
      <c r="H16" s="56"/>
      <c r="I16" s="56"/>
      <c r="J16" s="56"/>
    </row>
    <row r="17" spans="1:10" ht="14.25">
      <c r="A17" s="7"/>
      <c r="B17" s="8"/>
      <c r="C17" s="8"/>
      <c r="D17" s="6"/>
      <c r="E17" s="8"/>
      <c r="F17" s="1"/>
      <c r="G17" s="1"/>
      <c r="H17" s="1"/>
      <c r="I17" s="1"/>
      <c r="J17" s="1"/>
    </row>
    <row r="18" spans="1:10" ht="30.75">
      <c r="A18" s="63" t="s">
        <v>6</v>
      </c>
      <c r="B18" s="64" t="s">
        <v>7</v>
      </c>
      <c r="C18" s="65" t="s">
        <v>8</v>
      </c>
      <c r="D18" s="59"/>
      <c r="E18" s="66" t="s">
        <v>33</v>
      </c>
      <c r="F18" s="1"/>
      <c r="G18" s="1"/>
      <c r="H18" s="1"/>
      <c r="I18" s="1"/>
      <c r="J18" s="1"/>
    </row>
    <row r="19" spans="1:5" ht="54.75" customHeight="1">
      <c r="A19" s="58" t="s">
        <v>9</v>
      </c>
      <c r="B19" s="72"/>
      <c r="C19" s="72">
        <f>B20</f>
        <v>1000</v>
      </c>
      <c r="D19" s="55"/>
      <c r="E19" s="66" t="s">
        <v>49</v>
      </c>
    </row>
    <row r="20" spans="1:5" ht="41.25" customHeight="1">
      <c r="A20" s="61" t="s">
        <v>41</v>
      </c>
      <c r="B20" s="73">
        <f>E20</f>
        <v>1000</v>
      </c>
      <c r="C20" s="73"/>
      <c r="D20" s="60"/>
      <c r="E20" s="73">
        <f>'Económico '!D21</f>
        <v>1000</v>
      </c>
    </row>
    <row r="21" spans="1:5" ht="15">
      <c r="A21" s="91" t="s">
        <v>4</v>
      </c>
      <c r="B21" s="92"/>
      <c r="C21" s="74">
        <f>SUM(C19:C20)</f>
        <v>1000</v>
      </c>
      <c r="D21" s="55"/>
      <c r="E21" s="74">
        <f>SUM(E20:E20)</f>
        <v>1000</v>
      </c>
    </row>
    <row r="24" spans="1:10" ht="21">
      <c r="A24" s="93" t="s">
        <v>38</v>
      </c>
      <c r="B24" s="93"/>
      <c r="C24" s="93"/>
      <c r="D24" s="93"/>
      <c r="E24" s="93"/>
      <c r="F24" s="56"/>
      <c r="G24" s="56"/>
      <c r="H24" s="56"/>
      <c r="I24" s="56"/>
      <c r="J24" s="56"/>
    </row>
    <row r="25" spans="1:10" ht="21">
      <c r="A25" s="93" t="s">
        <v>39</v>
      </c>
      <c r="B25" s="93"/>
      <c r="C25" s="93"/>
      <c r="D25" s="93"/>
      <c r="E25" s="93"/>
      <c r="F25" s="1"/>
      <c r="G25" s="1"/>
      <c r="H25" s="1"/>
      <c r="I25" s="1"/>
      <c r="J25" s="1"/>
    </row>
    <row r="26" spans="1:10" ht="21">
      <c r="A26" s="53"/>
      <c r="B26" s="53"/>
      <c r="C26" s="53"/>
      <c r="D26" s="53"/>
      <c r="E26" s="53"/>
      <c r="F26" s="1"/>
      <c r="G26" s="1"/>
      <c r="H26" s="1"/>
      <c r="I26" s="1"/>
      <c r="J26" s="1"/>
    </row>
    <row r="27" spans="1:10" ht="63" customHeight="1">
      <c r="A27" s="63" t="s">
        <v>6</v>
      </c>
      <c r="B27" s="64" t="s">
        <v>7</v>
      </c>
      <c r="C27" s="65" t="s">
        <v>8</v>
      </c>
      <c r="D27" s="71"/>
      <c r="E27" s="66" t="s">
        <v>26</v>
      </c>
      <c r="F27" s="1"/>
      <c r="G27" s="1"/>
      <c r="H27" s="1"/>
      <c r="I27" s="1"/>
      <c r="J27" s="1"/>
    </row>
    <row r="28" spans="1:5" ht="69" customHeight="1">
      <c r="A28" s="58" t="s">
        <v>9</v>
      </c>
      <c r="B28" s="72"/>
      <c r="C28" s="72">
        <f>B29</f>
        <v>1000</v>
      </c>
      <c r="D28" s="55"/>
      <c r="E28" s="66" t="s">
        <v>40</v>
      </c>
    </row>
    <row r="29" spans="1:5" ht="36" customHeight="1">
      <c r="A29" s="61" t="s">
        <v>41</v>
      </c>
      <c r="B29" s="73">
        <f>E29</f>
        <v>1000</v>
      </c>
      <c r="C29" s="73"/>
      <c r="D29" s="60"/>
      <c r="E29" s="73">
        <f>'Económico '!D27</f>
        <v>1000</v>
      </c>
    </row>
    <row r="30" spans="1:5" ht="15">
      <c r="A30" s="91" t="s">
        <v>4</v>
      </c>
      <c r="B30" s="92"/>
      <c r="C30" s="74">
        <f>SUM(C28:C29)</f>
        <v>1000</v>
      </c>
      <c r="D30" s="55"/>
      <c r="E30" s="74">
        <f>SUM(E29:E29)</f>
        <v>1000</v>
      </c>
    </row>
    <row r="32" spans="1:10" ht="51" customHeight="1">
      <c r="A32" s="63" t="s">
        <v>6</v>
      </c>
      <c r="B32" s="64" t="s">
        <v>7</v>
      </c>
      <c r="C32" s="65" t="s">
        <v>8</v>
      </c>
      <c r="D32" s="59"/>
      <c r="E32" s="66" t="s">
        <v>33</v>
      </c>
      <c r="F32" s="1"/>
      <c r="G32" s="1"/>
      <c r="H32" s="1"/>
      <c r="I32" s="1"/>
      <c r="J32" s="1"/>
    </row>
    <row r="33" spans="1:5" ht="58.5" customHeight="1">
      <c r="A33" s="58" t="s">
        <v>9</v>
      </c>
      <c r="B33" s="72"/>
      <c r="C33" s="72">
        <f>B34</f>
        <v>1000</v>
      </c>
      <c r="D33" s="55"/>
      <c r="E33" s="66" t="s">
        <v>40</v>
      </c>
    </row>
    <row r="34" spans="1:5" ht="36" customHeight="1">
      <c r="A34" s="61" t="s">
        <v>41</v>
      </c>
      <c r="B34" s="73">
        <f>E34</f>
        <v>1000</v>
      </c>
      <c r="C34" s="73"/>
      <c r="D34" s="60"/>
      <c r="E34" s="73">
        <f>'Económico '!G27</f>
        <v>1000</v>
      </c>
    </row>
    <row r="35" spans="1:5" ht="15">
      <c r="A35" s="91" t="s">
        <v>4</v>
      </c>
      <c r="B35" s="92"/>
      <c r="C35" s="74">
        <f>SUM(C33:C34)</f>
        <v>1000</v>
      </c>
      <c r="D35" s="55"/>
      <c r="E35" s="74">
        <f>SUM(E34:E34)</f>
        <v>1000</v>
      </c>
    </row>
  </sheetData>
  <sheetProtection/>
  <mergeCells count="12">
    <mergeCell ref="A2:J2"/>
    <mergeCell ref="A3:J3"/>
    <mergeCell ref="A5:J5"/>
    <mergeCell ref="E7:J7"/>
    <mergeCell ref="A10:B10"/>
    <mergeCell ref="A21:B21"/>
    <mergeCell ref="A24:E24"/>
    <mergeCell ref="A25:E25"/>
    <mergeCell ref="A30:B30"/>
    <mergeCell ref="A35:B35"/>
    <mergeCell ref="A15:E15"/>
    <mergeCell ref="A16:E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J36"/>
  <sheetViews>
    <sheetView zoomScale="87" zoomScaleNormal="87" zoomScalePageLayoutView="0" workbookViewId="0" topLeftCell="A1">
      <selection activeCell="G21" sqref="G21"/>
    </sheetView>
  </sheetViews>
  <sheetFormatPr defaultColWidth="11.421875" defaultRowHeight="15"/>
  <cols>
    <col min="1" max="1" width="56.00390625" style="0" customWidth="1"/>
    <col min="2" max="2" width="11.421875" style="0" customWidth="1"/>
    <col min="3" max="3" width="32.28125" style="0" customWidth="1"/>
    <col min="4" max="4" width="11.421875" style="0" customWidth="1"/>
    <col min="5" max="5" width="23.00390625" style="0" customWidth="1"/>
    <col min="6" max="6" width="35.7109375" style="0" customWidth="1"/>
    <col min="7" max="7" width="10.7109375" style="0" customWidth="1"/>
    <col min="8" max="8" width="25.57421875" style="0" bestFit="1" customWidth="1"/>
    <col min="10" max="10" width="21.57421875" style="0" customWidth="1"/>
    <col min="11" max="11" width="26.140625" style="0" customWidth="1"/>
    <col min="13" max="13" width="21.140625" style="0" customWidth="1"/>
    <col min="14" max="14" width="20.28125" style="0" customWidth="1"/>
    <col min="15" max="15" width="11.421875" style="0" customWidth="1"/>
  </cols>
  <sheetData>
    <row r="2" spans="1:10" ht="18" customHeight="1">
      <c r="A2" s="99" t="s">
        <v>14</v>
      </c>
      <c r="B2" s="99"/>
      <c r="C2" s="99"/>
      <c r="D2" s="99"/>
      <c r="E2" s="99"/>
      <c r="F2" s="99"/>
      <c r="G2" s="99"/>
      <c r="H2" s="16"/>
      <c r="I2" s="16"/>
      <c r="J2" s="16"/>
    </row>
    <row r="3" spans="1:10" ht="18">
      <c r="A3" s="17"/>
      <c r="B3" s="17"/>
      <c r="C3" s="17"/>
      <c r="D3" s="18"/>
      <c r="E3" s="18"/>
      <c r="F3" s="18"/>
      <c r="G3" s="18"/>
      <c r="H3" s="3"/>
      <c r="I3" s="3"/>
      <c r="J3" s="3"/>
    </row>
    <row r="4" spans="1:10" ht="18" customHeight="1">
      <c r="A4" s="88" t="s">
        <v>25</v>
      </c>
      <c r="B4" s="88"/>
      <c r="C4" s="88"/>
      <c r="D4" s="88"/>
      <c r="E4" s="88"/>
      <c r="F4" s="88"/>
      <c r="G4" s="88"/>
      <c r="H4" s="16"/>
      <c r="I4" s="16"/>
      <c r="J4" s="16"/>
    </row>
    <row r="5" spans="1:10" ht="18" customHeight="1">
      <c r="A5" s="11"/>
      <c r="B5" s="11"/>
      <c r="C5" s="11"/>
      <c r="D5" s="11"/>
      <c r="E5" s="11"/>
      <c r="F5" s="11"/>
      <c r="G5" s="11"/>
      <c r="H5" s="16"/>
      <c r="I5" s="16"/>
      <c r="J5" s="16"/>
    </row>
    <row r="6" spans="1:10" ht="18" customHeight="1">
      <c r="A6" s="11"/>
      <c r="B6" s="11"/>
      <c r="C6" s="11"/>
      <c r="D6" s="11"/>
      <c r="E6" s="11"/>
      <c r="F6" s="11"/>
      <c r="G6" s="11"/>
      <c r="H6" s="16"/>
      <c r="I6" s="16"/>
      <c r="J6" s="16"/>
    </row>
    <row r="7" spans="1:10" ht="15" thickBot="1">
      <c r="A7" s="19" t="s">
        <v>17</v>
      </c>
      <c r="B7" s="19"/>
      <c r="C7" s="20"/>
      <c r="D7" s="20"/>
      <c r="E7" s="20"/>
      <c r="F7" s="20"/>
      <c r="G7" s="20"/>
      <c r="H7" s="3"/>
      <c r="I7" s="3"/>
      <c r="J7" s="3"/>
    </row>
    <row r="8" spans="1:4" ht="99.75" customHeight="1">
      <c r="A8" s="35" t="s">
        <v>1</v>
      </c>
      <c r="B8" s="96" t="s">
        <v>26</v>
      </c>
      <c r="C8" s="97"/>
      <c r="D8" s="98"/>
    </row>
    <row r="9" spans="1:4" ht="14.25">
      <c r="A9" s="21" t="s">
        <v>2</v>
      </c>
      <c r="B9" s="22" t="s">
        <v>3</v>
      </c>
      <c r="C9" s="23" t="s">
        <v>18</v>
      </c>
      <c r="D9" s="24" t="s">
        <v>0</v>
      </c>
    </row>
    <row r="10" spans="1:5" ht="17.25">
      <c r="A10" s="48" t="s">
        <v>30</v>
      </c>
      <c r="B10" s="49" t="s">
        <v>31</v>
      </c>
      <c r="C10" s="50">
        <v>141673415</v>
      </c>
      <c r="D10" s="52">
        <v>1000</v>
      </c>
      <c r="E10" s="25"/>
    </row>
    <row r="11" spans="1:4" ht="17.25">
      <c r="A11" s="48" t="s">
        <v>19</v>
      </c>
      <c r="B11" s="49" t="s">
        <v>32</v>
      </c>
      <c r="C11" s="50">
        <v>6204953</v>
      </c>
      <c r="D11" s="52">
        <v>1000</v>
      </c>
    </row>
    <row r="12" spans="1:4" ht="17.25">
      <c r="A12" s="48" t="s">
        <v>20</v>
      </c>
      <c r="B12" s="51">
        <v>0.0301</v>
      </c>
      <c r="C12" s="50">
        <v>18928091</v>
      </c>
      <c r="D12" s="52">
        <v>1000</v>
      </c>
    </row>
    <row r="13" spans="1:4" ht="17.25">
      <c r="A13" s="48" t="s">
        <v>21</v>
      </c>
      <c r="B13" s="51">
        <v>0.0532</v>
      </c>
      <c r="C13" s="50">
        <v>42600739</v>
      </c>
      <c r="D13" s="52">
        <v>1000</v>
      </c>
    </row>
    <row r="14" spans="1:4" ht="17.25">
      <c r="A14" s="48" t="s">
        <v>29</v>
      </c>
      <c r="B14" s="51">
        <v>0.0032</v>
      </c>
      <c r="C14" s="50">
        <v>260306388</v>
      </c>
      <c r="D14" s="52">
        <v>1000</v>
      </c>
    </row>
    <row r="15" spans="1:4" ht="17.25">
      <c r="A15" s="48" t="s">
        <v>22</v>
      </c>
      <c r="B15" s="51">
        <v>0.005</v>
      </c>
      <c r="C15" s="50">
        <v>357978</v>
      </c>
      <c r="D15" s="52">
        <v>1000</v>
      </c>
    </row>
    <row r="16" spans="1:4" ht="21" thickBot="1">
      <c r="A16" s="36" t="s">
        <v>4</v>
      </c>
      <c r="B16" s="37"/>
      <c r="C16" s="38">
        <f>SUM(C10:C15)</f>
        <v>470071564</v>
      </c>
      <c r="D16" s="33"/>
    </row>
    <row r="17" ht="14.25">
      <c r="E17" s="26"/>
    </row>
    <row r="18" spans="1:2" ht="15" thickBot="1">
      <c r="A18" s="28" t="s">
        <v>5</v>
      </c>
      <c r="B18" s="28"/>
    </row>
    <row r="19" spans="1:4" ht="69" customHeight="1">
      <c r="A19" s="39" t="s">
        <v>1</v>
      </c>
      <c r="B19" s="96" t="s">
        <v>33</v>
      </c>
      <c r="C19" s="97"/>
      <c r="D19" s="98"/>
    </row>
    <row r="20" spans="1:4" ht="14.25">
      <c r="A20" s="21" t="s">
        <v>2</v>
      </c>
      <c r="B20" s="22" t="s">
        <v>3</v>
      </c>
      <c r="C20" s="29" t="s">
        <v>23</v>
      </c>
      <c r="D20" s="24" t="s">
        <v>0</v>
      </c>
    </row>
    <row r="21" spans="1:4" s="47" customFormat="1" ht="33.75" customHeight="1">
      <c r="A21" s="45" t="s">
        <v>28</v>
      </c>
      <c r="B21" s="75">
        <v>0.0336</v>
      </c>
      <c r="C21" s="46">
        <v>39984000</v>
      </c>
      <c r="D21" s="52">
        <v>1000</v>
      </c>
    </row>
    <row r="22" spans="1:4" ht="21" thickBot="1">
      <c r="A22" s="36" t="s">
        <v>4</v>
      </c>
      <c r="B22" s="43"/>
      <c r="C22" s="38">
        <f>SUM(C20:C21)</f>
        <v>39984000</v>
      </c>
      <c r="D22" s="40"/>
    </row>
    <row r="23" ht="14.25">
      <c r="I23" s="27"/>
    </row>
    <row r="24" spans="1:2" ht="15" thickBot="1">
      <c r="A24" s="28" t="s">
        <v>24</v>
      </c>
      <c r="B24" s="28"/>
    </row>
    <row r="25" spans="1:7" ht="76.5" customHeight="1">
      <c r="A25" s="34" t="s">
        <v>1</v>
      </c>
      <c r="B25" s="96" t="s">
        <v>26</v>
      </c>
      <c r="C25" s="97"/>
      <c r="D25" s="98"/>
      <c r="E25" s="96" t="s">
        <v>33</v>
      </c>
      <c r="F25" s="97"/>
      <c r="G25" s="98"/>
    </row>
    <row r="26" spans="1:7" ht="14.25">
      <c r="A26" s="21" t="s">
        <v>2</v>
      </c>
      <c r="B26" s="22" t="s">
        <v>3</v>
      </c>
      <c r="C26" s="29" t="s">
        <v>23</v>
      </c>
      <c r="D26" s="24" t="s">
        <v>0</v>
      </c>
      <c r="E26" s="30" t="s">
        <v>3</v>
      </c>
      <c r="F26" s="29" t="s">
        <v>23</v>
      </c>
      <c r="G26" s="24" t="s">
        <v>0</v>
      </c>
    </row>
    <row r="27" spans="1:7" ht="41.25" customHeight="1">
      <c r="A27" s="45" t="s">
        <v>27</v>
      </c>
      <c r="B27" s="75">
        <v>0.0255</v>
      </c>
      <c r="C27" s="46">
        <v>30345000</v>
      </c>
      <c r="D27" s="76">
        <v>1000</v>
      </c>
      <c r="E27" s="75">
        <v>0.0255</v>
      </c>
      <c r="F27" s="46">
        <v>30345000</v>
      </c>
      <c r="G27" s="76">
        <v>1000</v>
      </c>
    </row>
    <row r="28" spans="1:7" ht="21" thickBot="1">
      <c r="A28" s="36" t="s">
        <v>4</v>
      </c>
      <c r="B28" s="37"/>
      <c r="C28" s="38">
        <f>SUM(C26:C27)</f>
        <v>30345000</v>
      </c>
      <c r="D28" s="40"/>
      <c r="E28" s="41"/>
      <c r="F28" s="42">
        <f>SUM(F26:F27)</f>
        <v>30345000</v>
      </c>
      <c r="G28" s="33"/>
    </row>
    <row r="29" ht="14.25">
      <c r="F29" s="31"/>
    </row>
    <row r="32" spans="1:6" ht="17.25">
      <c r="A32" s="28"/>
      <c r="E32" s="32"/>
      <c r="F32" s="32"/>
    </row>
    <row r="34" ht="14.25">
      <c r="C34" s="26"/>
    </row>
    <row r="35" ht="14.25">
      <c r="C35" s="26"/>
    </row>
    <row r="36" ht="14.25">
      <c r="C36" s="26"/>
    </row>
  </sheetData>
  <sheetProtection/>
  <mergeCells count="6">
    <mergeCell ref="B25:D25"/>
    <mergeCell ref="E25:G25"/>
    <mergeCell ref="B19:D19"/>
    <mergeCell ref="A2:G2"/>
    <mergeCell ref="A4:G4"/>
    <mergeCell ref="B8:D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2013-02-22T15:30:11Z</cp:lastPrinted>
  <dcterms:created xsi:type="dcterms:W3CDTF">2011-06-07T15:20:54Z</dcterms:created>
  <dcterms:modified xsi:type="dcterms:W3CDTF">2019-03-26T14:22:07Z</dcterms:modified>
  <cp:category/>
  <cp:version/>
  <cp:contentType/>
  <cp:contentStatus/>
</cp:coreProperties>
</file>